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2\CC 0026.2022 - Obra de reforma do quiosque bar - Sesc Contagem\01 - Fase Interna\09 - Edital &amp; Anexos\"/>
    </mc:Choice>
  </mc:AlternateContent>
  <xr:revisionPtr revIDLastSave="0" documentId="8_{36A5A01A-9C81-4FB5-B333-A43B0CBD5098}" xr6:coauthVersionLast="47" xr6:coauthVersionMax="47" xr10:uidLastSave="{00000000-0000-0000-0000-000000000000}"/>
  <bookViews>
    <workbookView xWindow="-120" yWindow="-120" windowWidth="29040" windowHeight="15840" tabRatio="889" firstSheet="3" activeTab="3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BDI " sheetId="90" r:id="rId4"/>
    <sheet name="Parâmetro BDI" sheetId="87" state="hidden" r:id="rId5"/>
    <sheet name="Plan1" sheetId="59" state="hidden" r:id="rId6"/>
  </sheets>
  <externalReferences>
    <externalReference r:id="rId7"/>
    <externalReference r:id="rId8"/>
  </externalReferences>
  <definedNames>
    <definedName name="_Order1" hidden="1">255</definedName>
    <definedName name="_xlnm.Print_Area" localSheetId="0">'ABC INS'!$A$1:$C$41</definedName>
    <definedName name="_xlnm.Print_Area" localSheetId="3">'BDI '!$B$1:$F$34</definedName>
    <definedName name="_xlnm.Print_Titles" localSheetId="0">'ABC INS'!$1:$8</definedName>
    <definedName name="UN">'[1]Orçamento Básico'!#REF!</definedName>
  </definedNames>
  <calcPr calcId="191028"/>
  <pivotCaches>
    <pivotCache cacheId="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90" l="1"/>
  <c r="E23" i="90"/>
  <c r="E19" i="90" l="1"/>
  <c r="E18" i="90"/>
  <c r="E17" i="90"/>
  <c r="E16" i="90"/>
  <c r="C11" i="90"/>
  <c r="E24" i="90" s="1"/>
  <c r="C9" i="90"/>
  <c r="E20" i="90" l="1"/>
  <c r="E26" i="90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29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<sst xmlns="http://schemas.openxmlformats.org/spreadsheetml/2006/main" count="192" uniqueCount="117">
  <si>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</si>
  <si>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</si>
  <si>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</si>
  <si>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</si>
  <si>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</si>
  <si>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</si>
  <si>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</si>
  <si>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</si>
  <si>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</si>
  <si>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</si>
  <si>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</si>
  <si>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</si>
  <si>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</si>
  <si>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</si>
  <si>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</si>
  <si>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</si>
  <si>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</si>
  <si>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</si>
  <si>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</si>
  <si>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</si>
  <si>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</si>
  <si>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</si>
  <si>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</si>
  <si>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</si>
  <si>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</si>
  <si>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</si>
  <si>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</si>
  <si>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</si>
  <si>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</si>
  <si>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</si>
  <si>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</si>
  <si>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</si>
  <si>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</si>
  <si>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</si>
  <si>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</si>
  <si>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</si>
  <si>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</si>
  <si>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</si>
  <si>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</si>
  <si>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</si>
  <si>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</si>
  <si>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</si>
  <si>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</si>
  <si>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</si>
  <si>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</si>
  <si>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</si>
  <si>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</si>
  <si>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</si>
  <si>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</si>
  <si>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</si>
  <si>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</si>
  <si>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</si>
  <si>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</si>
  <si>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</si>
  <si>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</si>
  <si>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</si>
  <si>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</si>
  <si>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</si>
  <si>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</si>
  <si>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</si>
  <si>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</si>
  <si>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</si>
  <si>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PLANILHA DE COMPOSIÇÃO DO BDI</t>
  </si>
  <si>
    <t>OBRA :</t>
  </si>
  <si>
    <t>REFORMA QUIOSQUE BAR</t>
  </si>
  <si>
    <t>LOCAL :</t>
  </si>
  <si>
    <t>UNIDADES SESC CONTAGEM</t>
  </si>
  <si>
    <t>PRAZO :</t>
  </si>
  <si>
    <t>90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</si>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</sst>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</numFmts>
  <fonts count="7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9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0" applyNumberFormat="0" applyAlignment="0" applyProtection="0"/>
    <xf numFmtId="0" fontId="19" fillId="22" borderId="11" applyNumberFormat="0" applyAlignment="0" applyProtection="0"/>
    <xf numFmtId="0" fontId="20" fillId="0" borderId="12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0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3" applyNumberFormat="0" applyFont="0" applyAlignment="0" applyProtection="0"/>
    <xf numFmtId="0" fontId="2" fillId="32" borderId="13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4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8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0" applyNumberFormat="0" applyAlignment="0" applyProtection="0"/>
    <xf numFmtId="0" fontId="44" fillId="50" borderId="21" applyNumberFormat="0" applyAlignment="0" applyProtection="0"/>
    <xf numFmtId="0" fontId="45" fillId="0" borderId="22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0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4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5" applyNumberFormat="0" applyFill="0" applyAlignment="0" applyProtection="0"/>
    <xf numFmtId="0" fontId="55" fillId="0" borderId="26" applyNumberFormat="0" applyFill="0" applyAlignment="0" applyProtection="0"/>
    <xf numFmtId="0" fontId="56" fillId="0" borderId="27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8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19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19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3" xfId="0" applyFont="1" applyFill="1" applyBorder="1"/>
    <xf numFmtId="0" fontId="36" fillId="33" borderId="34" xfId="0" applyFont="1" applyFill="1" applyBorder="1"/>
    <xf numFmtId="0" fontId="36" fillId="33" borderId="9" xfId="0" applyFont="1" applyFill="1" applyBorder="1"/>
    <xf numFmtId="0" fontId="36" fillId="33" borderId="33" xfId="0" applyFont="1" applyFill="1" applyBorder="1" applyAlignment="1">
      <alignment horizontal="center"/>
    </xf>
    <xf numFmtId="0" fontId="36" fillId="33" borderId="34" xfId="0" applyFont="1" applyFill="1" applyBorder="1" applyAlignment="1">
      <alignment horizontal="center"/>
    </xf>
    <xf numFmtId="0" fontId="36" fillId="33" borderId="8" xfId="0" applyFont="1" applyFill="1" applyBorder="1" applyAlignment="1">
      <alignment horizontal="center"/>
    </xf>
    <xf numFmtId="0" fontId="36" fillId="33" borderId="9" xfId="0" applyFont="1" applyFill="1" applyBorder="1" applyAlignment="1">
      <alignment horizontal="center"/>
    </xf>
    <xf numFmtId="0" fontId="34" fillId="34" borderId="32" xfId="0" applyFont="1" applyFill="1" applyBorder="1" applyAlignment="1">
      <alignment vertical="center" wrapText="1"/>
    </xf>
    <xf numFmtId="0" fontId="60" fillId="0" borderId="0" xfId="0" applyFont="1"/>
    <xf numFmtId="10" fontId="34" fillId="0" borderId="33" xfId="60" applyNumberFormat="1" applyFont="1" applyBorder="1" applyAlignment="1">
      <alignment horizontal="center" vertical="center"/>
    </xf>
    <xf numFmtId="10" fontId="34" fillId="0" borderId="34" xfId="60" applyNumberFormat="1" applyFont="1" applyBorder="1" applyAlignment="1">
      <alignment horizontal="center" vertical="center"/>
    </xf>
    <xf numFmtId="10" fontId="34" fillId="0" borderId="35" xfId="60" applyNumberFormat="1" applyFont="1" applyBorder="1" applyAlignment="1">
      <alignment horizontal="center" vertical="center"/>
    </xf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9" xfId="60" applyNumberFormat="1" applyFont="1" applyBorder="1" applyAlignment="1">
      <alignment horizontal="center" vertical="center"/>
    </xf>
    <xf numFmtId="10" fontId="34" fillId="0" borderId="8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19" xfId="0" applyNumberFormat="1" applyFont="1" applyBorder="1" applyAlignment="1">
      <alignment horizontal="center" vertical="center" wrapText="1"/>
    </xf>
    <xf numFmtId="0" fontId="37" fillId="33" borderId="35" xfId="0" applyFont="1" applyFill="1" applyBorder="1" applyAlignment="1">
      <alignment horizontal="center"/>
    </xf>
    <xf numFmtId="0" fontId="37" fillId="33" borderId="36" xfId="0" applyFont="1" applyFill="1" applyBorder="1" applyAlignment="1">
      <alignment horizontal="center"/>
    </xf>
    <xf numFmtId="0" fontId="37" fillId="33" borderId="37" xfId="0" applyFont="1" applyFill="1" applyBorder="1" applyAlignment="1">
      <alignment horizontal="center"/>
    </xf>
    <xf numFmtId="10" fontId="33" fillId="0" borderId="5" xfId="60" applyNumberFormat="1" applyFont="1" applyBorder="1" applyAlignment="1">
      <alignment horizontal="center" vertical="center"/>
    </xf>
    <xf numFmtId="0" fontId="33" fillId="0" borderId="39" xfId="0" applyFont="1" applyBorder="1" applyAlignment="1">
      <alignment vertical="center" wrapText="1"/>
    </xf>
    <xf numFmtId="10" fontId="33" fillId="0" borderId="40" xfId="60" applyNumberFormat="1" applyFont="1" applyBorder="1" applyAlignment="1">
      <alignment horizontal="center" vertical="center"/>
    </xf>
    <xf numFmtId="0" fontId="33" fillId="0" borderId="41" xfId="0" applyFont="1" applyBorder="1" applyAlignment="1">
      <alignment vertical="center" wrapText="1"/>
    </xf>
    <xf numFmtId="10" fontId="33" fillId="0" borderId="42" xfId="60" applyNumberFormat="1" applyFont="1" applyBorder="1" applyAlignment="1">
      <alignment horizontal="center" vertical="center"/>
    </xf>
    <xf numFmtId="10" fontId="33" fillId="0" borderId="43" xfId="60" applyNumberFormat="1" applyFont="1" applyBorder="1" applyAlignment="1">
      <alignment horizontal="center" vertical="center"/>
    </xf>
    <xf numFmtId="0" fontId="34" fillId="0" borderId="31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57" borderId="0" xfId="60" applyNumberFormat="1" applyFont="1" applyFill="1" applyBorder="1" applyAlignment="1">
      <alignment horizontal="left"/>
    </xf>
    <xf numFmtId="10" fontId="59" fillId="0" borderId="0" xfId="60" applyNumberFormat="1" applyFont="1" applyFill="1" applyBorder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5" xfId="0" applyFont="1" applyBorder="1" applyAlignment="1">
      <alignment horizontal="center" vertical="center"/>
    </xf>
    <xf numFmtId="0" fontId="31" fillId="0" borderId="5" xfId="0" applyFont="1" applyBorder="1"/>
    <xf numFmtId="10" fontId="30" fillId="0" borderId="5" xfId="60" applyNumberFormat="1" applyFont="1" applyBorder="1" applyAlignment="1">
      <alignment horizontal="center"/>
    </xf>
    <xf numFmtId="0" fontId="61" fillId="0" borderId="5" xfId="0" applyFont="1" applyBorder="1" applyAlignment="1">
      <alignment horizontal="center" vertical="center"/>
    </xf>
    <xf numFmtId="0" fontId="61" fillId="0" borderId="5" xfId="0" applyFont="1" applyBorder="1" applyAlignment="1">
      <alignment vertical="center"/>
    </xf>
    <xf numFmtId="10" fontId="61" fillId="0" borderId="5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5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0" xfId="0" applyFont="1"/>
    <xf numFmtId="0" fontId="66" fillId="59" borderId="46" xfId="0" applyFont="1" applyFill="1" applyBorder="1" applyAlignment="1">
      <alignment horizontal="left" vertical="center" wrapText="1"/>
    </xf>
    <xf numFmtId="0" fontId="66" fillId="59" borderId="47" xfId="0" applyFont="1" applyFill="1" applyBorder="1" applyAlignment="1">
      <alignment horizontal="left" vertical="center" wrapText="1"/>
    </xf>
    <xf numFmtId="0" fontId="65" fillId="59" borderId="49" xfId="0" applyFont="1" applyFill="1" applyBorder="1" applyAlignment="1">
      <alignment horizontal="justify" vertical="center" wrapText="1"/>
    </xf>
    <xf numFmtId="0" fontId="65" fillId="59" borderId="49" xfId="0" applyFont="1" applyFill="1" applyBorder="1" applyAlignment="1">
      <alignment horizontal="left" vertical="center" wrapText="1"/>
    </xf>
    <xf numFmtId="0" fontId="65" fillId="59" borderId="49" xfId="0" applyFont="1" applyFill="1" applyBorder="1" applyAlignment="1">
      <alignment horizontal="center" vertical="center" wrapText="1"/>
    </xf>
    <xf numFmtId="0" fontId="67" fillId="60" borderId="48" xfId="0" applyFont="1" applyFill="1" applyBorder="1" applyAlignment="1">
      <alignment horizontal="center" vertical="center" wrapText="1"/>
    </xf>
    <xf numFmtId="0" fontId="68" fillId="60" borderId="49" xfId="0" applyFont="1" applyFill="1" applyBorder="1" applyAlignment="1">
      <alignment horizontal="center" vertical="center" wrapText="1"/>
    </xf>
    <xf numFmtId="0" fontId="68" fillId="0" borderId="50" xfId="0" applyFont="1" applyBorder="1" applyAlignment="1">
      <alignment horizontal="left" vertical="center" wrapText="1"/>
    </xf>
    <xf numFmtId="0" fontId="68" fillId="0" borderId="48" xfId="0" applyFont="1" applyBorder="1" applyAlignment="1">
      <alignment horizontal="left" vertical="center" wrapText="1"/>
    </xf>
    <xf numFmtId="0" fontId="68" fillId="0" borderId="49" xfId="0" applyFont="1" applyBorder="1" applyAlignment="1">
      <alignment horizontal="center" vertical="center" wrapText="1"/>
    </xf>
    <xf numFmtId="0" fontId="68" fillId="0" borderId="48" xfId="0" applyFont="1" applyBorder="1" applyAlignment="1">
      <alignment horizontal="justify" vertical="center" wrapText="1"/>
    </xf>
    <xf numFmtId="0" fontId="69" fillId="0" borderId="51" xfId="0" applyFont="1" applyBorder="1" applyAlignment="1">
      <alignment horizontal="justify" vertical="center" wrapText="1"/>
    </xf>
    <xf numFmtId="0" fontId="69" fillId="0" borderId="51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vertical="center" wrapText="1"/>
    </xf>
    <xf numFmtId="0" fontId="70" fillId="0" borderId="51" xfId="0" applyFont="1" applyBorder="1" applyAlignment="1">
      <alignment horizontal="center" vertical="center" wrapText="1"/>
    </xf>
    <xf numFmtId="0" fontId="71" fillId="0" borderId="0" xfId="0" applyFont="1" applyAlignment="1">
      <alignment vertical="center"/>
    </xf>
    <xf numFmtId="10" fontId="59" fillId="34" borderId="0" xfId="0" applyNumberFormat="1" applyFont="1" applyFill="1" applyAlignment="1">
      <alignment horizontal="left"/>
    </xf>
    <xf numFmtId="0" fontId="39" fillId="0" borderId="0" xfId="0" applyFont="1" applyAlignment="1">
      <alignment horizontal="center"/>
    </xf>
    <xf numFmtId="0" fontId="68" fillId="0" borderId="44" xfId="0" applyFont="1" applyBorder="1" applyAlignment="1">
      <alignment horizontal="center" vertical="center" wrapText="1"/>
    </xf>
    <xf numFmtId="0" fontId="68" fillId="0" borderId="48" xfId="0" applyFont="1" applyBorder="1" applyAlignment="1">
      <alignment horizontal="center" vertical="center" wrapText="1"/>
    </xf>
    <xf numFmtId="0" fontId="65" fillId="59" borderId="44" xfId="0" applyFont="1" applyFill="1" applyBorder="1" applyAlignment="1">
      <alignment horizontal="center" vertical="center" wrapText="1"/>
    </xf>
    <xf numFmtId="0" fontId="65" fillId="59" borderId="48" xfId="0" applyFont="1" applyFill="1" applyBorder="1" applyAlignment="1">
      <alignment horizontal="center" vertical="center" wrapText="1"/>
    </xf>
    <xf numFmtId="0" fontId="65" fillId="59" borderId="45" xfId="0" applyFont="1" applyFill="1" applyBorder="1" applyAlignment="1">
      <alignment horizontal="left" vertical="center" wrapText="1" indent="15"/>
    </xf>
    <xf numFmtId="0" fontId="65" fillId="59" borderId="46" xfId="0" applyFont="1" applyFill="1" applyBorder="1" applyAlignment="1">
      <alignment horizontal="left" vertical="center" wrapText="1" indent="15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36" fillId="33" borderId="8" xfId="0" applyFont="1" applyFill="1" applyBorder="1" applyAlignment="1">
      <alignment horizontal="center"/>
    </xf>
    <xf numFmtId="0" fontId="36" fillId="33" borderId="9" xfId="0" applyFont="1" applyFill="1" applyBorder="1" applyAlignment="1">
      <alignment horizontal="center"/>
    </xf>
    <xf numFmtId="0" fontId="36" fillId="33" borderId="7" xfId="0" applyFont="1" applyFill="1" applyBorder="1" applyAlignment="1">
      <alignment horizontal="center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29" xfId="0" applyFont="1" applyFill="1" applyBorder="1" applyAlignment="1">
      <alignment horizontal="center" vertical="center" wrapText="1"/>
    </xf>
    <xf numFmtId="0" fontId="37" fillId="33" borderId="7" xfId="0" applyFont="1" applyFill="1" applyBorder="1" applyAlignment="1">
      <alignment horizontal="center" vertical="center" wrapText="1"/>
    </xf>
    <xf numFmtId="0" fontId="37" fillId="33" borderId="8" xfId="0" applyFont="1" applyFill="1" applyBorder="1" applyAlignment="1">
      <alignment horizontal="center" vertical="center" wrapText="1"/>
    </xf>
    <xf numFmtId="0" fontId="37" fillId="33" borderId="9" xfId="0" applyFont="1" applyFill="1" applyBorder="1" applyAlignment="1">
      <alignment horizontal="center" vertical="center" wrapText="1"/>
    </xf>
    <xf numFmtId="0" fontId="36" fillId="33" borderId="32" xfId="0" applyFont="1" applyFill="1" applyBorder="1" applyAlignment="1">
      <alignment horizontal="center" vertical="center" wrapText="1"/>
    </xf>
    <xf numFmtId="0" fontId="36" fillId="33" borderId="30" xfId="0" applyFont="1" applyFill="1" applyBorder="1" applyAlignment="1">
      <alignment horizontal="center" vertical="center" wrapText="1"/>
    </xf>
  </cellXfs>
  <cellStyles count="992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2 2" xfId="990" xr:uid="{024955FA-409C-49F0-A9F2-E442BC96ABB2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1 3" xfId="988" xr:uid="{109074E6-DC2A-416E-87D6-CA3279BD27B1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15" xfId="987" xr:uid="{6249B8A0-7904-4B5E-A305-2464BB0B914D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0 4" xfId="989" xr:uid="{CE038A79-EC2F-45BB-B8B2-BCAC618FED36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14" xfId="991" xr:uid="{FE0E351A-0F15-4F57-9C88-E722C30BEAAF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GGAE\PRC\SLZ_19_01032\OB_20_02115\CT_20_02115\OC\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GGAE\PRC\CBT_20_01628\CT_006001-00234\OC\006001-00234%20-BDI%20E%20EQUALIZA&#199;&#213;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2">
      <pivotArea dataOnly="0" labelOnly="1" grandRow="1" outline="0" fieldPosition="0"/>
    </format>
    <format dxfId="21">
      <pivotArea dataOnly="0" labelOnly="1" grandRow="1" outline="0" fieldPosition="0"/>
    </format>
    <format dxfId="20">
      <pivotArea grandRow="1" outline="0" collapsedLevelsAreSubtotals="1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dataOnly="0" labelOnly="1" outline="0" axis="axisValues" fieldPosition="0"/>
    </format>
    <format dxfId="12">
      <pivotArea dataOnly="0" labelOnly="1" grandRow="1" outline="0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outline="0" fieldPosition="0">
        <references count="1">
          <reference field="4294967294" count="1">
            <x v="0"/>
          </reference>
        </references>
      </pivotArea>
    </format>
    <format dxfId="6">
      <pivotArea outline="0" fieldPosition="0">
        <references count="1">
          <reference field="4294967294" count="1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  <format dxfId="1">
      <pivotArea dataOnly="0" labelOnly="1" grandRow="1" outline="0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6">
      <pivotArea field="1" type="button" dataOnly="0" labelOnly="1" outline="0" axis="axisRow" fieldPosition="0"/>
    </format>
    <format dxfId="25">
      <pivotArea dataOnly="0" labelOnly="1" fieldPosition="0">
        <references count="1">
          <reference field="1" count="0"/>
        </references>
      </pivotArea>
    </format>
    <format dxfId="24">
      <pivotArea dataOnly="0" labelOnly="1" grandRow="1" outline="0" fieldPosition="0"/>
    </format>
    <format dxfId="2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02" t="s">
        <v>0</v>
      </c>
      <c r="B2" s="102"/>
      <c r="C2" s="10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82" t="s">
        <v>16</v>
      </c>
    </row>
    <row r="3" spans="2:10" ht="15.75" thickBot="1" x14ac:dyDescent="0.3"/>
    <row r="4" spans="2:10" ht="16.5" thickBot="1" x14ac:dyDescent="0.3">
      <c r="B4" s="105" t="s">
        <v>17</v>
      </c>
      <c r="C4" s="107" t="s">
        <v>18</v>
      </c>
      <c r="D4" s="108"/>
      <c r="E4" s="108"/>
      <c r="F4" s="108"/>
      <c r="G4" s="108"/>
      <c r="H4" s="108"/>
      <c r="I4" s="83"/>
      <c r="J4" s="84"/>
    </row>
    <row r="5" spans="2:10" ht="26.25" thickBot="1" x14ac:dyDescent="0.3">
      <c r="B5" s="106"/>
      <c r="C5" s="85" t="s">
        <v>19</v>
      </c>
      <c r="D5" s="85" t="s">
        <v>20</v>
      </c>
      <c r="E5" s="86" t="s">
        <v>21</v>
      </c>
      <c r="F5" s="86" t="s">
        <v>22</v>
      </c>
      <c r="G5" s="87" t="s">
        <v>23</v>
      </c>
      <c r="H5" s="87" t="s">
        <v>24</v>
      </c>
      <c r="I5" s="87" t="s">
        <v>25</v>
      </c>
      <c r="J5" s="87" t="s">
        <v>26</v>
      </c>
    </row>
    <row r="6" spans="2:10" ht="15.75" thickBot="1" x14ac:dyDescent="0.3">
      <c r="B6" s="88" t="s">
        <v>27</v>
      </c>
      <c r="C6" s="89">
        <v>0</v>
      </c>
      <c r="D6" s="89">
        <v>0</v>
      </c>
      <c r="E6" s="89">
        <v>0</v>
      </c>
      <c r="F6" s="89">
        <v>0</v>
      </c>
      <c r="G6" s="89">
        <v>1</v>
      </c>
      <c r="H6" s="89">
        <v>0</v>
      </c>
      <c r="I6" s="89">
        <v>0</v>
      </c>
      <c r="J6" s="89">
        <v>0</v>
      </c>
    </row>
    <row r="7" spans="2:10" x14ac:dyDescent="0.25">
      <c r="B7" s="90" t="s">
        <v>28</v>
      </c>
      <c r="C7" s="103" t="s">
        <v>27</v>
      </c>
      <c r="D7" s="103" t="s">
        <v>27</v>
      </c>
      <c r="E7" s="103">
        <v>1</v>
      </c>
      <c r="F7" s="103">
        <v>2</v>
      </c>
      <c r="G7" s="103">
        <v>3</v>
      </c>
      <c r="H7" s="103">
        <v>4</v>
      </c>
      <c r="I7" s="103">
        <v>6</v>
      </c>
      <c r="J7" s="103">
        <v>8</v>
      </c>
    </row>
    <row r="8" spans="2:10" ht="15.75" thickBot="1" x14ac:dyDescent="0.3">
      <c r="B8" s="91" t="s">
        <v>29</v>
      </c>
      <c r="C8" s="104"/>
      <c r="D8" s="104"/>
      <c r="E8" s="104"/>
      <c r="F8" s="104"/>
      <c r="G8" s="104"/>
      <c r="H8" s="104"/>
      <c r="I8" s="104"/>
      <c r="J8" s="104"/>
    </row>
    <row r="9" spans="2:10" ht="15.75" thickBot="1" x14ac:dyDescent="0.3">
      <c r="B9" s="91" t="s">
        <v>30</v>
      </c>
      <c r="C9" s="92" t="s">
        <v>27</v>
      </c>
      <c r="D9" s="92" t="s">
        <v>27</v>
      </c>
      <c r="E9" s="92" t="s">
        <v>27</v>
      </c>
      <c r="F9" s="92" t="s">
        <v>27</v>
      </c>
      <c r="G9" s="92">
        <v>0.33</v>
      </c>
      <c r="H9" s="92">
        <v>1</v>
      </c>
      <c r="I9" s="92">
        <v>1</v>
      </c>
      <c r="J9" s="92">
        <v>2</v>
      </c>
    </row>
    <row r="10" spans="2:10" ht="15.75" thickBot="1" x14ac:dyDescent="0.3">
      <c r="B10" s="93" t="s">
        <v>31</v>
      </c>
      <c r="C10" s="92" t="s">
        <v>27</v>
      </c>
      <c r="D10" s="92" t="s">
        <v>27</v>
      </c>
      <c r="E10" s="92" t="s">
        <v>27</v>
      </c>
      <c r="F10" s="92" t="s">
        <v>27</v>
      </c>
      <c r="G10" s="92" t="s">
        <v>27</v>
      </c>
      <c r="H10" s="92">
        <v>1</v>
      </c>
      <c r="I10" s="92">
        <v>2</v>
      </c>
      <c r="J10" s="92">
        <v>1</v>
      </c>
    </row>
    <row r="11" spans="2:10" ht="15.75" thickBot="1" x14ac:dyDescent="0.3">
      <c r="B11" s="91" t="s">
        <v>32</v>
      </c>
      <c r="C11" s="92" t="s">
        <v>27</v>
      </c>
      <c r="D11" s="92" t="s">
        <v>27</v>
      </c>
      <c r="E11" s="92" t="s">
        <v>27</v>
      </c>
      <c r="F11" s="92" t="s">
        <v>27</v>
      </c>
      <c r="G11" s="92" t="s">
        <v>27</v>
      </c>
      <c r="H11" s="92" t="s">
        <v>27</v>
      </c>
      <c r="I11" s="92" t="s">
        <v>27</v>
      </c>
      <c r="J11" s="92">
        <v>1</v>
      </c>
    </row>
    <row r="12" spans="2:10" ht="15.75" thickBot="1" x14ac:dyDescent="0.3">
      <c r="B12" s="91" t="s">
        <v>33</v>
      </c>
      <c r="C12" s="92" t="s">
        <v>27</v>
      </c>
      <c r="D12" s="92" t="s">
        <v>27</v>
      </c>
      <c r="E12" s="92" t="s">
        <v>27</v>
      </c>
      <c r="F12" s="92" t="s">
        <v>27</v>
      </c>
      <c r="G12" s="92">
        <v>0.33</v>
      </c>
      <c r="H12" s="92">
        <v>1</v>
      </c>
      <c r="I12" s="92">
        <v>1</v>
      </c>
      <c r="J12" s="92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82" t="s">
        <v>35</v>
      </c>
    </row>
    <row r="3" spans="1:4" ht="45.75" thickBot="1" x14ac:dyDescent="0.3">
      <c r="A3" s="94" t="s">
        <v>36</v>
      </c>
      <c r="B3" s="95" t="s">
        <v>37</v>
      </c>
      <c r="C3" s="95" t="s">
        <v>38</v>
      </c>
      <c r="D3" s="96" t="s">
        <v>39</v>
      </c>
    </row>
    <row r="4" spans="1:4" ht="51.75" customHeight="1" thickBot="1" x14ac:dyDescent="0.3">
      <c r="A4" s="97">
        <v>1001</v>
      </c>
      <c r="B4" s="98" t="s">
        <v>40</v>
      </c>
      <c r="C4" s="99" t="s">
        <v>41</v>
      </c>
      <c r="D4" s="99" t="s">
        <v>42</v>
      </c>
    </row>
    <row r="5" spans="1:4" ht="15.75" thickBot="1" x14ac:dyDescent="0.3">
      <c r="A5" s="97">
        <v>1002</v>
      </c>
      <c r="B5" s="98" t="s">
        <v>43</v>
      </c>
      <c r="C5" s="99" t="s">
        <v>44</v>
      </c>
      <c r="D5" s="99" t="s">
        <v>45</v>
      </c>
    </row>
    <row r="6" spans="1:4" ht="15.75" thickBot="1" x14ac:dyDescent="0.3">
      <c r="A6" s="97">
        <v>1003</v>
      </c>
      <c r="B6" s="98" t="s">
        <v>46</v>
      </c>
      <c r="C6" s="99" t="s">
        <v>44</v>
      </c>
      <c r="D6" s="99" t="s">
        <v>45</v>
      </c>
    </row>
    <row r="7" spans="1:4" ht="15.75" thickBot="1" x14ac:dyDescent="0.3">
      <c r="A7" s="97">
        <v>1004</v>
      </c>
      <c r="B7" s="98" t="s">
        <v>47</v>
      </c>
      <c r="C7" s="99" t="s">
        <v>41</v>
      </c>
      <c r="D7" s="99" t="s">
        <v>42</v>
      </c>
    </row>
    <row r="8" spans="1:4" ht="15.75" thickBot="1" x14ac:dyDescent="0.3">
      <c r="A8" s="97">
        <v>1005</v>
      </c>
      <c r="B8" s="98" t="s">
        <v>48</v>
      </c>
      <c r="C8" s="99" t="s">
        <v>41</v>
      </c>
      <c r="D8" s="99" t="s">
        <v>42</v>
      </c>
    </row>
    <row r="9" spans="1:4" ht="15.75" thickBot="1" x14ac:dyDescent="0.3">
      <c r="A9" s="97">
        <v>1006</v>
      </c>
      <c r="B9" s="98" t="s">
        <v>49</v>
      </c>
      <c r="C9" s="99" t="s">
        <v>44</v>
      </c>
      <c r="D9" s="99" t="s">
        <v>45</v>
      </c>
    </row>
    <row r="10" spans="1:4" ht="15.75" thickBot="1" x14ac:dyDescent="0.3">
      <c r="A10" s="97">
        <v>1007</v>
      </c>
      <c r="B10" s="98" t="s">
        <v>50</v>
      </c>
      <c r="C10" s="99" t="s">
        <v>44</v>
      </c>
      <c r="D10" s="99" t="s">
        <v>45</v>
      </c>
    </row>
    <row r="11" spans="1:4" ht="15.75" thickBot="1" x14ac:dyDescent="0.3">
      <c r="A11" s="97">
        <v>1008</v>
      </c>
      <c r="B11" s="98" t="s">
        <v>51</v>
      </c>
      <c r="C11" s="99" t="s">
        <v>41</v>
      </c>
      <c r="D11" s="99" t="s">
        <v>42</v>
      </c>
    </row>
    <row r="12" spans="1:4" ht="15.75" thickBot="1" x14ac:dyDescent="0.3">
      <c r="A12" s="97">
        <v>1009</v>
      </c>
      <c r="B12" s="98" t="s">
        <v>52</v>
      </c>
      <c r="C12" s="99" t="s">
        <v>44</v>
      </c>
      <c r="D12" s="99" t="s">
        <v>45</v>
      </c>
    </row>
    <row r="13" spans="1:4" ht="15.75" thickBot="1" x14ac:dyDescent="0.3">
      <c r="A13" s="97">
        <v>1010</v>
      </c>
      <c r="B13" s="98" t="s">
        <v>53</v>
      </c>
      <c r="C13" s="99" t="s">
        <v>44</v>
      </c>
      <c r="D13" s="99" t="s">
        <v>45</v>
      </c>
    </row>
    <row r="14" spans="1:4" ht="126.75" customHeight="1" thickBot="1" x14ac:dyDescent="0.3">
      <c r="A14" s="97">
        <v>1011</v>
      </c>
      <c r="B14" s="98" t="s">
        <v>54</v>
      </c>
      <c r="C14" s="99" t="s">
        <v>41</v>
      </c>
      <c r="D14" s="99" t="s">
        <v>42</v>
      </c>
    </row>
    <row r="15" spans="1:4" ht="45.75" thickBot="1" x14ac:dyDescent="0.3">
      <c r="A15" s="94" t="s">
        <v>36</v>
      </c>
      <c r="B15" s="95" t="s">
        <v>55</v>
      </c>
      <c r="C15" s="95" t="s">
        <v>56</v>
      </c>
      <c r="D15" s="96" t="s">
        <v>39</v>
      </c>
    </row>
    <row r="16" spans="1:4" ht="15.75" thickBot="1" x14ac:dyDescent="0.3">
      <c r="A16" s="97">
        <v>2001</v>
      </c>
      <c r="B16" s="98" t="s">
        <v>57</v>
      </c>
      <c r="C16" s="99" t="s">
        <v>58</v>
      </c>
      <c r="D16" s="99" t="s">
        <v>59</v>
      </c>
    </row>
    <row r="17" spans="1:4" ht="15.75" thickBot="1" x14ac:dyDescent="0.3">
      <c r="A17" s="97">
        <v>2002</v>
      </c>
      <c r="B17" s="98" t="s">
        <v>60</v>
      </c>
      <c r="C17" s="99" t="s">
        <v>44</v>
      </c>
      <c r="D17" s="99" t="s">
        <v>45</v>
      </c>
    </row>
    <row r="18" spans="1:4" x14ac:dyDescent="0.25">
      <c r="A18" s="100" t="s">
        <v>61</v>
      </c>
      <c r="B18" s="100" t="s">
        <v>61</v>
      </c>
      <c r="C18" s="100" t="s">
        <v>61</v>
      </c>
      <c r="D18" s="100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34"/>
  <sheetViews>
    <sheetView showGridLines="0"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53"/>
      <c r="C1" s="54"/>
      <c r="D1" s="54"/>
      <c r="E1" s="54"/>
      <c r="F1" s="55"/>
    </row>
    <row r="2" spans="2:14" ht="15" customHeight="1" x14ac:dyDescent="0.25">
      <c r="B2" s="111" t="s">
        <v>62</v>
      </c>
      <c r="C2" s="112"/>
      <c r="D2" s="112"/>
      <c r="E2" s="112"/>
      <c r="F2" s="113"/>
      <c r="N2" s="17"/>
    </row>
    <row r="3" spans="2:14" ht="18.75" x14ac:dyDescent="0.25">
      <c r="B3" s="56"/>
      <c r="F3" s="57"/>
      <c r="N3" s="17"/>
    </row>
    <row r="4" spans="2:14" ht="22.5" customHeight="1" x14ac:dyDescent="0.25">
      <c r="B4" s="58" t="s">
        <v>63</v>
      </c>
      <c r="C4" s="114" t="s">
        <v>64</v>
      </c>
      <c r="D4" s="114"/>
      <c r="E4" s="114"/>
      <c r="F4" s="115"/>
      <c r="N4" s="17"/>
    </row>
    <row r="5" spans="2:14" x14ac:dyDescent="0.25">
      <c r="B5" s="58" t="s">
        <v>65</v>
      </c>
      <c r="C5" s="114" t="s">
        <v>66</v>
      </c>
      <c r="D5" s="114"/>
      <c r="E5" s="114"/>
      <c r="F5" s="115"/>
    </row>
    <row r="6" spans="2:14" x14ac:dyDescent="0.25">
      <c r="B6" s="58" t="s">
        <v>67</v>
      </c>
      <c r="C6" s="114" t="s">
        <v>68</v>
      </c>
      <c r="D6" s="114"/>
      <c r="E6" s="114"/>
      <c r="F6" s="115"/>
      <c r="N6" s="17"/>
    </row>
    <row r="7" spans="2:14" x14ac:dyDescent="0.25">
      <c r="B7" s="59"/>
      <c r="F7" s="57"/>
      <c r="H7" s="60"/>
      <c r="K7" s="61"/>
      <c r="N7" s="17"/>
    </row>
    <row r="8" spans="2:14" x14ac:dyDescent="0.25">
      <c r="B8" s="62" t="s">
        <v>69</v>
      </c>
      <c r="C8" s="63">
        <v>0</v>
      </c>
      <c r="F8" s="57"/>
      <c r="H8" s="60"/>
      <c r="N8" s="17"/>
    </row>
    <row r="9" spans="2:14" x14ac:dyDescent="0.25">
      <c r="B9" s="62" t="s">
        <v>70</v>
      </c>
      <c r="C9" s="64">
        <f>1-C8</f>
        <v>1</v>
      </c>
      <c r="F9" s="57"/>
      <c r="N9" s="17"/>
    </row>
    <row r="10" spans="2:14" x14ac:dyDescent="0.25">
      <c r="B10" s="62" t="s">
        <v>71</v>
      </c>
      <c r="C10" s="101">
        <v>0.05</v>
      </c>
      <c r="F10" s="57"/>
      <c r="N10" s="17"/>
    </row>
    <row r="11" spans="2:14" x14ac:dyDescent="0.25">
      <c r="B11" s="62" t="s">
        <v>72</v>
      </c>
      <c r="C11" s="65" t="str">
        <f>IF(C8&gt;=22.5%,"TABELA DESONERADA","TABELA NÃO DESONERADA")</f>
        <v>TABELA NÃO DESONERADA</v>
      </c>
      <c r="F11" s="57"/>
    </row>
    <row r="12" spans="2:14" ht="30.75" customHeight="1" x14ac:dyDescent="0.25">
      <c r="B12" s="66" t="s">
        <v>73</v>
      </c>
      <c r="C12" s="116" t="s">
        <v>74</v>
      </c>
      <c r="D12" s="116"/>
      <c r="E12" s="116"/>
      <c r="F12" s="117"/>
    </row>
    <row r="13" spans="2:14" x14ac:dyDescent="0.25">
      <c r="B13" s="62" t="s">
        <v>75</v>
      </c>
      <c r="C13" s="52" t="s">
        <v>76</v>
      </c>
      <c r="F13" s="57"/>
    </row>
    <row r="14" spans="2:14" x14ac:dyDescent="0.25">
      <c r="B14" s="67"/>
      <c r="F14" s="57"/>
    </row>
    <row r="15" spans="2:14" x14ac:dyDescent="0.25">
      <c r="B15" s="67"/>
      <c r="C15" s="68" t="s">
        <v>77</v>
      </c>
      <c r="D15" s="69" t="s">
        <v>78</v>
      </c>
      <c r="E15" s="70">
        <f>VLOOKUP(C12,'[2]Parâmetro BDI'!$A$7:$D$11,(IF('BDI '!C13="1º Quartil",2,IF('BDI '!C13="Médio",3,IF('BDI '!C13="3º Quartil",4)))),FALSE)</f>
        <v>0.03</v>
      </c>
      <c r="F15" s="57"/>
    </row>
    <row r="16" spans="2:14" x14ac:dyDescent="0.25">
      <c r="B16" s="67"/>
      <c r="C16" s="68" t="s">
        <v>79</v>
      </c>
      <c r="D16" s="69" t="s">
        <v>80</v>
      </c>
      <c r="E16" s="70">
        <f>VLOOKUP(C12,'[2]Parâmetro BDI'!$A$7:$P$11,(IF('BDI '!C13="1º Quartil",5,IF('BDI '!C13="Médio",6,IF('BDI '!C13="3º Quartil",7)))),FALSE)</f>
        <v>8.0000000000000002E-3</v>
      </c>
      <c r="F16" s="57"/>
    </row>
    <row r="17" spans="2:13" x14ac:dyDescent="0.25">
      <c r="B17" s="67"/>
      <c r="C17" s="68" t="s">
        <v>81</v>
      </c>
      <c r="D17" s="69" t="s">
        <v>82</v>
      </c>
      <c r="E17" s="70">
        <f>VLOOKUP(C12,'[2]Parâmetro BDI'!$A$7:$P$11,(IF('BDI '!C13="1º Quartil",8,IF('BDI '!C13="Médio",9,IF('BDI '!C13="3º Quartil",10)))),FALSE)</f>
        <v>9.7000000000000003E-3</v>
      </c>
      <c r="F17" s="57"/>
    </row>
    <row r="18" spans="2:13" x14ac:dyDescent="0.25">
      <c r="B18" s="67"/>
      <c r="C18" s="68" t="s">
        <v>83</v>
      </c>
      <c r="D18" s="69" t="s">
        <v>84</v>
      </c>
      <c r="E18" s="70">
        <f>VLOOKUP(C12,'[2]Parâmetro BDI'!$A$7:$P$11,(IF('BDI '!C13="1º Quartil",11,IF('BDI '!C13="Médio",12,IF('BDI '!C13="3º Quartil",13)))),FALSE)</f>
        <v>5.8999999999999999E-3</v>
      </c>
      <c r="F18" s="57"/>
    </row>
    <row r="19" spans="2:13" x14ac:dyDescent="0.25">
      <c r="B19" s="67"/>
      <c r="C19" s="68" t="s">
        <v>85</v>
      </c>
      <c r="D19" s="69" t="s">
        <v>86</v>
      </c>
      <c r="E19" s="70">
        <f>VLOOKUP(C12,'[2]Parâmetro BDI'!$A$7:$P$11,(IF('BDI '!C13="1º Quartil",14,IF('BDI '!C13="Médio",15,IF('BDI '!C13="3º Quartil",16)))),FALSE)</f>
        <v>6.1600000000000002E-2</v>
      </c>
      <c r="F19" s="57"/>
    </row>
    <row r="20" spans="2:13" x14ac:dyDescent="0.25">
      <c r="B20" s="67"/>
      <c r="C20" s="68" t="s">
        <v>87</v>
      </c>
      <c r="D20" s="69" t="s">
        <v>88</v>
      </c>
      <c r="E20" s="70">
        <f>SUM(E21:E24)</f>
        <v>3.6499999999999998E-2</v>
      </c>
      <c r="F20" s="57"/>
    </row>
    <row r="21" spans="2:13" x14ac:dyDescent="0.25">
      <c r="B21" s="67"/>
      <c r="C21" s="71" t="s">
        <v>89</v>
      </c>
      <c r="D21" s="72" t="s">
        <v>90</v>
      </c>
      <c r="E21" s="73">
        <v>6.4999999999999997E-3</v>
      </c>
      <c r="F21" s="57"/>
      <c r="K21" s="74"/>
    </row>
    <row r="22" spans="2:13" x14ac:dyDescent="0.25">
      <c r="B22" s="67"/>
      <c r="C22" s="71" t="s">
        <v>91</v>
      </c>
      <c r="D22" s="72" t="s">
        <v>92</v>
      </c>
      <c r="E22" s="73">
        <v>0.03</v>
      </c>
      <c r="F22" s="57"/>
      <c r="K22" s="61"/>
      <c r="M22" s="75"/>
    </row>
    <row r="23" spans="2:13" ht="39" x14ac:dyDescent="0.25">
      <c r="B23" s="67"/>
      <c r="C23" s="71" t="s">
        <v>93</v>
      </c>
      <c r="D23" s="76" t="s">
        <v>94</v>
      </c>
      <c r="E23" s="73">
        <f>+C10*C8</f>
        <v>0</v>
      </c>
      <c r="F23" s="57"/>
      <c r="M23" s="77"/>
    </row>
    <row r="24" spans="2:13" x14ac:dyDescent="0.25">
      <c r="B24" s="67"/>
      <c r="C24" s="71" t="s">
        <v>95</v>
      </c>
      <c r="D24" s="72" t="s">
        <v>96</v>
      </c>
      <c r="E24" s="73">
        <f>+IF(C11="TABELA DESONERADA",4.5%,0)</f>
        <v>0</v>
      </c>
      <c r="F24" s="57"/>
      <c r="K24" s="75"/>
    </row>
    <row r="25" spans="2:13" ht="5.25" customHeight="1" x14ac:dyDescent="0.25">
      <c r="B25" s="67"/>
      <c r="F25" s="57"/>
    </row>
    <row r="26" spans="2:13" ht="15.75" x14ac:dyDescent="0.25">
      <c r="B26" s="67"/>
      <c r="C26" s="78" t="s">
        <v>97</v>
      </c>
      <c r="D26" s="79"/>
      <c r="E26" s="80">
        <f>ROUND(((1+E15+E16+E17)*(1+E18)*(1+E19)/(1-E20))-1,4)</f>
        <v>0.16120000000000001</v>
      </c>
      <c r="F26" s="57"/>
      <c r="K26" s="81"/>
    </row>
    <row r="27" spans="2:13" x14ac:dyDescent="0.25">
      <c r="B27" s="67"/>
      <c r="F27" s="57"/>
    </row>
    <row r="28" spans="2:13" x14ac:dyDescent="0.25">
      <c r="B28" s="67"/>
      <c r="F28" s="57"/>
    </row>
    <row r="29" spans="2:13" ht="13.5" customHeight="1" x14ac:dyDescent="0.25">
      <c r="B29" s="109" t="s">
        <v>98</v>
      </c>
      <c r="C29" s="110"/>
      <c r="D29" s="110"/>
      <c r="E29" s="110"/>
      <c r="F29" s="110"/>
    </row>
    <row r="30" spans="2:13" ht="13.5" customHeight="1" x14ac:dyDescent="0.25">
      <c r="B30" s="110"/>
      <c r="C30" s="110"/>
      <c r="D30" s="110"/>
      <c r="E30" s="110"/>
      <c r="F30" s="110"/>
    </row>
    <row r="31" spans="2:13" ht="13.5" customHeight="1" x14ac:dyDescent="0.25">
      <c r="B31" s="110"/>
      <c r="C31" s="110"/>
      <c r="D31" s="110"/>
      <c r="E31" s="110"/>
      <c r="F31" s="110"/>
    </row>
    <row r="32" spans="2:13" ht="54.75" customHeight="1" x14ac:dyDescent="0.25">
      <c r="B32" s="110"/>
      <c r="C32" s="110"/>
      <c r="D32" s="110"/>
      <c r="E32" s="110"/>
      <c r="F32" s="110"/>
    </row>
    <row r="33" spans="2:6" ht="46.5" customHeight="1" x14ac:dyDescent="0.25">
      <c r="B33" s="110"/>
      <c r="C33" s="110"/>
      <c r="D33" s="110"/>
      <c r="E33" s="110"/>
      <c r="F33" s="110"/>
    </row>
    <row r="34" spans="2:6" ht="240" customHeight="1" x14ac:dyDescent="0.25">
      <c r="B34" s="110"/>
      <c r="C34" s="110"/>
      <c r="D34" s="110"/>
      <c r="E34" s="110"/>
      <c r="F34" s="110"/>
    </row>
  </sheetData>
  <mergeCells count="6">
    <mergeCell ref="B29:F34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99</v>
      </c>
    </row>
    <row r="3" spans="1:16" x14ac:dyDescent="0.2">
      <c r="A3" s="19" t="s">
        <v>100</v>
      </c>
    </row>
    <row r="4" spans="1:16" ht="13.5" thickBot="1" x14ac:dyDescent="0.25"/>
    <row r="5" spans="1:16" ht="13.5" thickBot="1" x14ac:dyDescent="0.25">
      <c r="A5" s="126" t="s">
        <v>101</v>
      </c>
      <c r="B5" s="120" t="s">
        <v>78</v>
      </c>
      <c r="C5" s="118"/>
      <c r="D5" s="119"/>
      <c r="E5" s="120" t="s">
        <v>102</v>
      </c>
      <c r="F5" s="118"/>
      <c r="G5" s="119"/>
      <c r="H5" s="118" t="s">
        <v>103</v>
      </c>
      <c r="I5" s="118"/>
      <c r="J5" s="119"/>
      <c r="K5" s="120" t="s">
        <v>104</v>
      </c>
      <c r="L5" s="118"/>
      <c r="M5" s="118"/>
      <c r="N5" s="120" t="s">
        <v>86</v>
      </c>
      <c r="O5" s="118"/>
      <c r="P5" s="119"/>
    </row>
    <row r="6" spans="1:16" ht="13.5" thickBot="1" x14ac:dyDescent="0.25">
      <c r="A6" s="127"/>
      <c r="B6" s="20" t="s">
        <v>76</v>
      </c>
      <c r="C6" s="21" t="s">
        <v>105</v>
      </c>
      <c r="D6" s="22" t="s">
        <v>106</v>
      </c>
      <c r="E6" s="20" t="s">
        <v>76</v>
      </c>
      <c r="F6" s="21" t="s">
        <v>105</v>
      </c>
      <c r="G6" s="22" t="s">
        <v>106</v>
      </c>
      <c r="H6" s="20" t="s">
        <v>76</v>
      </c>
      <c r="I6" s="21" t="s">
        <v>105</v>
      </c>
      <c r="J6" s="22" t="s">
        <v>106</v>
      </c>
      <c r="K6" s="23" t="s">
        <v>76</v>
      </c>
      <c r="L6" s="24" t="s">
        <v>105</v>
      </c>
      <c r="M6" s="25" t="s">
        <v>106</v>
      </c>
      <c r="N6" s="23" t="s">
        <v>76</v>
      </c>
      <c r="O6" s="24" t="s">
        <v>105</v>
      </c>
      <c r="P6" s="26" t="s">
        <v>106</v>
      </c>
    </row>
    <row r="7" spans="1:16" ht="13.5" thickBot="1" x14ac:dyDescent="0.25">
      <c r="A7" s="51" t="s">
        <v>74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107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108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109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110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21" t="s">
        <v>111</v>
      </c>
      <c r="B14" s="123" t="s">
        <v>112</v>
      </c>
      <c r="C14" s="124"/>
      <c r="D14" s="125"/>
    </row>
    <row r="15" spans="1:16" x14ac:dyDescent="0.2">
      <c r="A15" s="122"/>
      <c r="B15" s="42" t="s">
        <v>76</v>
      </c>
      <c r="C15" s="43" t="s">
        <v>105</v>
      </c>
      <c r="D15" s="44" t="s">
        <v>106</v>
      </c>
    </row>
    <row r="16" spans="1:16" s="18" customFormat="1" ht="15.75" customHeight="1" x14ac:dyDescent="0.25">
      <c r="A16" s="46" t="s">
        <v>78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80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82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84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86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113</v>
      </c>
    </row>
    <row r="3" spans="2:3" x14ac:dyDescent="0.25">
      <c r="B3" t="s">
        <v>13</v>
      </c>
      <c r="C3" t="s">
        <v>114</v>
      </c>
    </row>
    <row r="4" spans="2:3" x14ac:dyDescent="0.25">
      <c r="B4" t="s">
        <v>12</v>
      </c>
      <c r="C4" t="s">
        <v>115</v>
      </c>
    </row>
    <row r="5" spans="2:3" x14ac:dyDescent="0.25">
      <c r="B5" t="s">
        <v>14</v>
      </c>
      <c r="C5" t="s">
        <v>116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ABC INS</vt:lpstr>
      <vt:lpstr>SESMT</vt:lpstr>
      <vt:lpstr>TAI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2022-12-21T20:05:10Z</dcterms:modified>
  <cp:category/>
  <cp:contentStatus/>
</cp:coreProperties>
</file>